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7860"/>
  </bookViews>
  <sheets>
    <sheet name="评价表" sheetId="1" r:id="rId1"/>
    <sheet name="Sheet3" sheetId="3" state="hidden" r:id="rId2"/>
    <sheet name="Sheet1" sheetId="4" state="hidden" r:id="rId3"/>
  </sheets>
  <definedNames>
    <definedName name="_xlnm.Print_Titles" localSheetId="0">评价表!$1:$3</definedName>
  </definedNames>
  <calcPr calcId="144525"/>
</workbook>
</file>

<file path=xl/calcChain.xml><?xml version="1.0" encoding="utf-8"?>
<calcChain xmlns="http://schemas.openxmlformats.org/spreadsheetml/2006/main">
  <c r="E13" i="4" l="1"/>
  <c r="D13" i="4"/>
  <c r="C13" i="4"/>
  <c r="E12" i="4"/>
  <c r="E11" i="4"/>
  <c r="E10" i="4"/>
  <c r="E9" i="4"/>
  <c r="E8" i="4"/>
  <c r="E7" i="4"/>
  <c r="E6" i="4"/>
  <c r="E5" i="4"/>
  <c r="E4" i="4"/>
  <c r="E3" i="4"/>
  <c r="B22" i="3"/>
  <c r="D20" i="3"/>
  <c r="E18" i="3"/>
  <c r="D18" i="3"/>
  <c r="C18" i="3"/>
  <c r="B17" i="3"/>
  <c r="G12" i="3"/>
  <c r="B12" i="3"/>
  <c r="G9" i="3"/>
  <c r="B9" i="3"/>
  <c r="B7" i="3"/>
  <c r="A7" i="3"/>
  <c r="E6" i="3"/>
  <c r="A5" i="3"/>
  <c r="E3" i="3"/>
  <c r="G2" i="3"/>
  <c r="I22" i="1"/>
  <c r="F22" i="1"/>
  <c r="D22" i="1"/>
  <c r="B22" i="1"/>
</calcChain>
</file>

<file path=xl/sharedStrings.xml><?xml version="1.0" encoding="utf-8"?>
<sst xmlns="http://schemas.openxmlformats.org/spreadsheetml/2006/main" count="100" uniqueCount="77">
  <si>
    <t>重庆市合川区钓鱼城风景名胜区事务中心
钓鱼城范家堰遗址本体加固与保护展示工程项目绩效评价表</t>
  </si>
  <si>
    <t>一级
指标</t>
  </si>
  <si>
    <t>分值</t>
  </si>
  <si>
    <t>二级
指标</t>
  </si>
  <si>
    <t>三级指标</t>
  </si>
  <si>
    <t>权重分值</t>
  </si>
  <si>
    <t>指标值</t>
  </si>
  <si>
    <t>完成值</t>
  </si>
  <si>
    <t>得分</t>
  </si>
  <si>
    <t>决策</t>
  </si>
  <si>
    <t>项目立项</t>
  </si>
  <si>
    <t>立项依据充分性</t>
  </si>
  <si>
    <t>充分</t>
  </si>
  <si>
    <t>立项程序规范性</t>
  </si>
  <si>
    <t>规范</t>
  </si>
  <si>
    <t>绩效目标</t>
  </si>
  <si>
    <t>绩效目标合理性</t>
  </si>
  <si>
    <t>合理</t>
  </si>
  <si>
    <t>项目实施前未形成绩效目标设定书面文件，产出目标体现在立项文件中，产出效益绩效目标不明确，目标体现不完整；项目未设定年度阶段性绩效目标。</t>
  </si>
  <si>
    <t>绩效指标明确性</t>
  </si>
  <si>
    <t>明确</t>
  </si>
  <si>
    <t>同上。</t>
  </si>
  <si>
    <t>资金投入</t>
  </si>
  <si>
    <t>预算编制科学性</t>
  </si>
  <si>
    <t>科学</t>
  </si>
  <si>
    <t>科学。设计方案中编制，并经批复。</t>
  </si>
  <si>
    <t>资金分配合理性</t>
  </si>
  <si>
    <t>对到位资金未与项目年度实施进度匹配。</t>
  </si>
  <si>
    <t>过程</t>
  </si>
  <si>
    <t>财务管理</t>
  </si>
  <si>
    <t>资金到位率</t>
  </si>
  <si>
    <t>立项批复文件规定项目总投资控制在上级专项资金之内，截至2021年上级专项资金累计到位3090万元。阶段性资金到位100%。</t>
  </si>
  <si>
    <t>预算执行率</t>
  </si>
  <si>
    <t>≥95%</t>
  </si>
  <si>
    <t>按上级专项资金到位文件要求，资金需在2年内执行完毕。实际到位资金3090万元最后到位时间为2019年9月，截至2021年末，资金累计实际支出2,574.32万元，执行率为83.31%。</t>
  </si>
  <si>
    <t>财务管理制度健全性</t>
  </si>
  <si>
    <t>健全</t>
  </si>
  <si>
    <t>财务管理制度中对工程项目资金或上级专项资金支付仅有原则性要求，不够细化。</t>
  </si>
  <si>
    <t>财务管理制度执行有效性</t>
  </si>
  <si>
    <t>有效</t>
  </si>
  <si>
    <t>支付项目勘查设计费未取得发票，支付依据的合同非支付单位签订。</t>
  </si>
  <si>
    <t>资金使用合规性</t>
  </si>
  <si>
    <t>合规</t>
  </si>
  <si>
    <t>项目管理</t>
  </si>
  <si>
    <t>项目管理制度健全性</t>
  </si>
  <si>
    <t>项目管理制度执行有效性</t>
  </si>
  <si>
    <t>项目勘查设计的合同签订单位非项目立项的项目法人。施工合同规定工期720天超过立项文件规定建设工期17个月（约510天）。</t>
  </si>
  <si>
    <t>产出</t>
  </si>
  <si>
    <t>项目产出</t>
  </si>
  <si>
    <t>工程实际完成率</t>
  </si>
  <si>
    <t>质量达标率</t>
  </si>
  <si>
    <t>工程四方验评合格</t>
  </si>
  <si>
    <t>完成及时性</t>
  </si>
  <si>
    <t>完成初验资料整理，并提交初验申请</t>
  </si>
  <si>
    <t>完成初验资料整理，并提交初验申请。</t>
  </si>
  <si>
    <t>效益</t>
  </si>
  <si>
    <t>实施效益</t>
  </si>
  <si>
    <t>社会效益</t>
  </si>
  <si>
    <t>取得1项以上凸显范家堰遗址价值的工作成果</t>
  </si>
  <si>
    <t>取得2项以上凸显范家堰遗址价值的工作成果。与重庆市文物考古研究院联合编著完成“钓鱼城遗址考古报告集”，其中范家堰遗址专项报告3篇；撰写及翻译“钓鱼城范家堰遗址本体加固与保护展示标识阐述系统图文内容”，经验收形成成果。</t>
  </si>
  <si>
    <t>可持续影响</t>
  </si>
  <si>
    <t>可持续</t>
  </si>
  <si>
    <t>范家堰遗址已于2016年纳入《钓鱼城遗址保护管理规划》；按重庆市合川区机构编制委员会文件，钓鱼城事务中心与重庆市合川区钓鱼城古战场遗址博物馆系一体化机构编制，承担文物保护职责。项目运行具有保障，具有可持续性影响。</t>
  </si>
  <si>
    <t>满意度</t>
  </si>
  <si>
    <t>群众满意度</t>
  </si>
  <si>
    <t>在7月21至7月30日期间，面向钓鱼城游客开展随机调查，按游客对范家堰遗址开放的期待度，收回50份问卷，经统计群众期待度为92.8%。得分=10*(92.8%/95%)=9.77分</t>
  </si>
  <si>
    <t>合计</t>
  </si>
  <si>
    <t>2019年</t>
  </si>
  <si>
    <t>2020年</t>
  </si>
  <si>
    <t>2021年</t>
  </si>
  <si>
    <t>一级指标</t>
  </si>
  <si>
    <t>二级指标</t>
  </si>
  <si>
    <t>权重</t>
  </si>
  <si>
    <t>得分率</t>
  </si>
  <si>
    <t>产出数量</t>
  </si>
  <si>
    <t>产出质量</t>
  </si>
  <si>
    <t>产出时效</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</si>
</sst>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_);[Red]\(0\)"/>
    <numFmt numFmtId="178" formatCode="#,##0_ "/>
  </numFmts>
  <fonts count="14" x14ac:knownFonts="1">
    <font>
      <sz val="11"/>
      <color theme="1"/>
      <name val="宋体"/>
      <charset val="134"/>
      <scheme val="minor"/>
    </font>
    <font>
      <sz val="10.5"/>
      <color rgb="FF000000"/>
      <name val="仿宋"/>
      <charset val="134"/>
    </font>
    <font>
      <sz val="11"/>
      <color rgb="FFFF0000"/>
      <name val="宋体"/>
      <charset val="134"/>
      <scheme val="minor"/>
    </font>
    <font>
      <b/>
      <sz val="16"/>
      <color theme="1"/>
      <name val="宋体"/>
      <charset val="134"/>
      <scheme val="minor"/>
    </font>
    <font>
      <b/>
      <sz val="10"/>
      <color indexed="8"/>
      <name val="宋体"/>
      <charset val="134"/>
    </font>
    <font>
      <sz val="10"/>
      <color indexed="8"/>
      <name val="宋体"/>
      <charset val="134"/>
    </font>
    <font>
      <sz val="10"/>
      <name val="宋体"/>
      <charset val="134"/>
    </font>
    <font>
      <b/>
      <sz val="11"/>
      <color theme="1"/>
      <name val="宋体"/>
      <charset val="134"/>
      <scheme val="minor"/>
    </font>
    <font>
      <sz val="10"/>
      <color theme="1"/>
      <name val="宋体"/>
      <charset val="134"/>
      <scheme val="minor"/>
    </font>
    <font>
      <sz val="9"/>
      <name val="宋体"/>
      <charset val="134"/>
    </font>
    <font>
      <sz val="11"/>
      <color theme="1"/>
      <name val="宋体"/>
      <charset val="134"/>
      <scheme val="minor"/>
    </font>
    <font>
      <sz val="12"/>
      <name val="宋体"/>
      <charset val="134"/>
    </font>
    <font>
      <sz val="11"/>
      <color indexed="8"/>
      <name val="宋体"/>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6">
    <xf numFmtId="0" fontId="0" fillId="0" borderId="0">
      <alignment vertical="center"/>
    </xf>
    <xf numFmtId="9" fontId="10" fillId="0" borderId="0" applyFont="0" applyFill="0" applyBorder="0" applyAlignment="0" applyProtection="0">
      <alignment vertical="center"/>
    </xf>
    <xf numFmtId="0" fontId="12" fillId="0" borderId="0">
      <alignment vertical="center"/>
    </xf>
    <xf numFmtId="0" fontId="12" fillId="0" borderId="0">
      <alignment vertical="center"/>
    </xf>
    <xf numFmtId="0" fontId="11" fillId="0" borderId="0">
      <alignment vertical="center"/>
    </xf>
    <xf numFmtId="0" fontId="12" fillId="0" borderId="0">
      <alignment vertical="center"/>
    </xf>
  </cellStyleXfs>
  <cellXfs count="50">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10" fontId="1" fillId="0" borderId="1" xfId="0" applyNumberFormat="1" applyFont="1" applyBorder="1" applyAlignment="1">
      <alignment horizontal="right" vertical="center"/>
    </xf>
    <xf numFmtId="0" fontId="1" fillId="0" borderId="1" xfId="0" applyFont="1" applyBorder="1" applyAlignment="1">
      <alignment horizontal="left" vertical="top" wrapText="1"/>
    </xf>
    <xf numFmtId="176" fontId="0" fillId="0" borderId="0" xfId="0" applyNumberFormat="1">
      <alignment vertical="center"/>
    </xf>
    <xf numFmtId="31" fontId="0" fillId="0" borderId="0" xfId="0" applyNumberFormat="1">
      <alignment vertical="center"/>
    </xf>
    <xf numFmtId="176" fontId="2" fillId="0" borderId="0" xfId="0" applyNumberFormat="1" applyFont="1">
      <alignment vertical="center"/>
    </xf>
    <xf numFmtId="10" fontId="0" fillId="0" borderId="0" xfId="1" applyNumberFormat="1" applyFo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49" fontId="4" fillId="0" borderId="1" xfId="2" applyNumberFormat="1" applyFont="1" applyBorder="1" applyAlignment="1">
      <alignment horizontal="center" vertical="center" wrapText="1"/>
    </xf>
    <xf numFmtId="49" fontId="5" fillId="0" borderId="1" xfId="2" applyNumberFormat="1" applyFont="1" applyBorder="1" applyAlignment="1">
      <alignment horizontal="left" vertical="center" wrapText="1"/>
    </xf>
    <xf numFmtId="177" fontId="5" fillId="0" borderId="1" xfId="2" applyNumberFormat="1" applyFont="1" applyBorder="1" applyAlignment="1">
      <alignment horizontal="center" vertical="center" wrapText="1"/>
    </xf>
    <xf numFmtId="49" fontId="5" fillId="0" borderId="2" xfId="2" applyNumberFormat="1" applyFont="1" applyBorder="1" applyAlignment="1">
      <alignment horizontal="center" vertical="center" wrapText="1"/>
    </xf>
    <xf numFmtId="0" fontId="5" fillId="0" borderId="2" xfId="2" applyNumberFormat="1" applyFont="1" applyBorder="1" applyAlignment="1">
      <alignment horizontal="center" vertical="center" wrapText="1"/>
    </xf>
    <xf numFmtId="177" fontId="5" fillId="0" borderId="2" xfId="2" applyNumberFormat="1" applyFont="1" applyBorder="1" applyAlignment="1">
      <alignment horizontal="center" vertical="center" wrapText="1"/>
    </xf>
    <xf numFmtId="49" fontId="5" fillId="0" borderId="2" xfId="2" applyNumberFormat="1" applyFont="1" applyBorder="1" applyAlignment="1">
      <alignment horizontal="left" vertical="center" wrapText="1"/>
    </xf>
    <xf numFmtId="0" fontId="7" fillId="0" borderId="1" xfId="0" applyFont="1" applyFill="1" applyBorder="1" applyAlignment="1">
      <alignment vertical="center"/>
    </xf>
    <xf numFmtId="176" fontId="7" fillId="0" borderId="1" xfId="0" applyNumberFormat="1" applyFont="1" applyFill="1" applyBorder="1" applyAlignment="1">
      <alignment vertical="center"/>
    </xf>
    <xf numFmtId="0" fontId="8" fillId="0" borderId="0" xfId="0" applyFont="1" applyFill="1" applyAlignment="1">
      <alignment vertical="center"/>
    </xf>
    <xf numFmtId="0" fontId="0" fillId="0" borderId="0" xfId="0" applyFont="1" applyFill="1" applyAlignment="1">
      <alignment horizontal="left" vertical="center" wrapText="1"/>
    </xf>
    <xf numFmtId="177" fontId="5" fillId="0" borderId="1" xfId="2" applyNumberFormat="1" applyFont="1" applyBorder="1" applyAlignment="1">
      <alignment horizontal="left" vertical="center" wrapText="1"/>
    </xf>
    <xf numFmtId="9" fontId="5" fillId="0" borderId="1" xfId="1" applyFont="1" applyFill="1" applyBorder="1" applyAlignment="1" applyProtection="1">
      <alignment horizontal="center" vertical="center" wrapText="1"/>
    </xf>
    <xf numFmtId="9" fontId="5" fillId="0" borderId="1" xfId="1" applyFont="1" applyFill="1" applyBorder="1" applyAlignment="1" applyProtection="1">
      <alignment horizontal="left" vertical="center" wrapText="1"/>
    </xf>
    <xf numFmtId="177" fontId="5" fillId="0" borderId="2" xfId="2" applyNumberFormat="1" applyFont="1" applyBorder="1" applyAlignment="1">
      <alignment horizontal="left" vertical="center" wrapText="1"/>
    </xf>
    <xf numFmtId="9" fontId="9" fillId="0" borderId="1" xfId="0" applyNumberFormat="1" applyFont="1" applyFill="1" applyBorder="1" applyAlignment="1">
      <alignment horizontal="center" vertical="center" wrapText="1"/>
    </xf>
    <xf numFmtId="178" fontId="7" fillId="0" borderId="1" xfId="0" applyNumberFormat="1" applyFont="1" applyFill="1" applyBorder="1" applyAlignment="1">
      <alignment vertical="center"/>
    </xf>
    <xf numFmtId="178" fontId="7" fillId="0" borderId="1" xfId="0" applyNumberFormat="1" applyFont="1" applyFill="1" applyBorder="1" applyAlignment="1">
      <alignment horizontal="left" vertical="center"/>
    </xf>
    <xf numFmtId="176" fontId="7" fillId="0" borderId="1" xfId="0" applyNumberFormat="1" applyFont="1" applyFill="1" applyBorder="1" applyAlignment="1">
      <alignment horizontal="left" vertical="center" wrapText="1"/>
    </xf>
    <xf numFmtId="176" fontId="5" fillId="0" borderId="1" xfId="2" applyNumberFormat="1" applyFont="1" applyBorder="1" applyAlignment="1">
      <alignment horizontal="center" vertical="center" wrapText="1"/>
    </xf>
    <xf numFmtId="176" fontId="6" fillId="0" borderId="1" xfId="2" applyNumberFormat="1" applyFont="1" applyBorder="1" applyAlignment="1">
      <alignment horizontal="center" vertical="center" wrapText="1"/>
    </xf>
    <xf numFmtId="176" fontId="5" fillId="0" borderId="1" xfId="3" applyNumberFormat="1" applyFont="1" applyBorder="1" applyAlignment="1">
      <alignment horizontal="center" vertical="center" wrapText="1"/>
    </xf>
    <xf numFmtId="176" fontId="7" fillId="0" borderId="1" xfId="0" applyNumberFormat="1" applyFont="1" applyFill="1" applyBorder="1" applyAlignment="1">
      <alignment horizontal="center" vertical="center"/>
    </xf>
    <xf numFmtId="0" fontId="5" fillId="0" borderId="1" xfId="2" applyNumberFormat="1" applyFont="1" applyBorder="1" applyAlignment="1">
      <alignment horizontal="center" vertical="center" wrapText="1"/>
    </xf>
    <xf numFmtId="49" fontId="5" fillId="0" borderId="1" xfId="2" applyNumberFormat="1" applyFont="1" applyBorder="1" applyAlignment="1">
      <alignment horizontal="center" vertical="center"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4" xfId="2" applyFont="1" applyBorder="1" applyAlignment="1">
      <alignment horizontal="center" vertical="center" wrapText="1"/>
    </xf>
    <xf numFmtId="0" fontId="5" fillId="0" borderId="3" xfId="2" applyFont="1" applyBorder="1" applyAlignment="1">
      <alignment horizontal="center" vertical="center" wrapText="1"/>
    </xf>
    <xf numFmtId="0" fontId="3"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wrapText="1"/>
    </xf>
    <xf numFmtId="49" fontId="5" fillId="0" borderId="2" xfId="2" applyNumberFormat="1" applyFont="1" applyBorder="1" applyAlignment="1">
      <alignment horizontal="center" vertical="center" wrapText="1"/>
    </xf>
    <xf numFmtId="49" fontId="5" fillId="0" borderId="3" xfId="2" applyNumberFormat="1" applyFont="1" applyBorder="1" applyAlignment="1">
      <alignment horizontal="center" vertical="center" wrapText="1"/>
    </xf>
    <xf numFmtId="0" fontId="5" fillId="0" borderId="2" xfId="2" applyNumberFormat="1" applyFont="1" applyBorder="1" applyAlignment="1">
      <alignment horizontal="center" vertical="center" wrapText="1"/>
    </xf>
    <xf numFmtId="0" fontId="5" fillId="0" borderId="3" xfId="2" applyNumberFormat="1" applyFont="1" applyBorder="1" applyAlignment="1">
      <alignment horizontal="center" vertical="center" wrapText="1"/>
    </xf>
    <xf numFmtId="0" fontId="1" fillId="0" borderId="1" xfId="0" applyFont="1" applyBorder="1" applyAlignment="1">
      <alignment horizontal="center" vertical="center" wrapText="1"/>
    </xf>
  </cellXfs>
  <cellStyles count="6">
    <cellStyle name="百分比" xfId="1" builtinId="5"/>
    <cellStyle name="常规" xfId="0" builtinId="0"/>
    <cellStyle name="常规 10" xfId="2"/>
    <cellStyle name="常规 2" xfId="4"/>
    <cellStyle name="常规 20" xfId="5"/>
    <cellStyle name="常规 29"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workbookViewId="0">
      <selection activeCell="H26" sqref="H26"/>
    </sheetView>
  </sheetViews>
  <sheetFormatPr defaultColWidth="9" defaultRowHeight="13.5" x14ac:dyDescent="0.15"/>
  <cols>
    <col min="1" max="1" width="5.625" style="10" customWidth="1"/>
    <col min="2" max="2" width="7.5" style="10" customWidth="1"/>
    <col min="3" max="3" width="8.875" style="10" customWidth="1"/>
    <col min="4" max="4" width="7.125" style="10" customWidth="1"/>
    <col min="5" max="5" width="24.875" style="12" customWidth="1"/>
    <col min="6" max="6" width="7.875" style="10" customWidth="1"/>
    <col min="7" max="7" width="20.5" style="10" customWidth="1"/>
    <col min="8" max="8" width="59.5" style="23" customWidth="1"/>
    <col min="9" max="9" width="20.75" style="11" customWidth="1"/>
    <col min="10" max="10" width="9" style="10"/>
    <col min="11" max="11" width="12.625" style="10"/>
    <col min="12" max="16384" width="9" style="10"/>
  </cols>
  <sheetData>
    <row r="1" spans="1:9" ht="51" customHeight="1" x14ac:dyDescent="0.15">
      <c r="A1" s="42" t="s">
        <v>0</v>
      </c>
      <c r="B1" s="43"/>
      <c r="C1" s="43"/>
      <c r="D1" s="43"/>
      <c r="E1" s="43"/>
      <c r="F1" s="43"/>
      <c r="G1" s="43"/>
      <c r="H1" s="44"/>
      <c r="I1" s="43"/>
    </row>
    <row r="2" spans="1:9" s="11" customFormat="1" ht="24" x14ac:dyDescent="0.15">
      <c r="A2" s="13" t="s">
        <v>1</v>
      </c>
      <c r="B2" s="13" t="s">
        <v>2</v>
      </c>
      <c r="C2" s="13" t="s">
        <v>3</v>
      </c>
      <c r="D2" s="13" t="s">
        <v>2</v>
      </c>
      <c r="E2" s="13" t="s">
        <v>4</v>
      </c>
      <c r="F2" s="13" t="s">
        <v>5</v>
      </c>
      <c r="G2" s="13" t="s">
        <v>6</v>
      </c>
      <c r="H2" s="13" t="s">
        <v>7</v>
      </c>
      <c r="I2" s="13" t="s">
        <v>8</v>
      </c>
    </row>
    <row r="3" spans="1:9" x14ac:dyDescent="0.15">
      <c r="A3" s="39" t="s">
        <v>9</v>
      </c>
      <c r="B3" s="39">
        <v>15</v>
      </c>
      <c r="C3" s="38" t="s">
        <v>10</v>
      </c>
      <c r="D3" s="38">
        <v>4</v>
      </c>
      <c r="E3" s="14" t="s">
        <v>11</v>
      </c>
      <c r="F3" s="15">
        <v>2</v>
      </c>
      <c r="G3" s="15" t="s">
        <v>12</v>
      </c>
      <c r="H3" s="24" t="s">
        <v>12</v>
      </c>
      <c r="I3" s="32">
        <v>2</v>
      </c>
    </row>
    <row r="4" spans="1:9" x14ac:dyDescent="0.15">
      <c r="A4" s="41"/>
      <c r="B4" s="41"/>
      <c r="C4" s="38"/>
      <c r="D4" s="38"/>
      <c r="E4" s="14" t="s">
        <v>13</v>
      </c>
      <c r="F4" s="15">
        <v>2</v>
      </c>
      <c r="G4" s="15" t="s">
        <v>14</v>
      </c>
      <c r="H4" s="24" t="s">
        <v>14</v>
      </c>
      <c r="I4" s="32">
        <v>2</v>
      </c>
    </row>
    <row r="5" spans="1:9" ht="24" x14ac:dyDescent="0.15">
      <c r="A5" s="41"/>
      <c r="B5" s="41"/>
      <c r="C5" s="39" t="s">
        <v>15</v>
      </c>
      <c r="D5" s="39">
        <v>7</v>
      </c>
      <c r="E5" s="14" t="s">
        <v>16</v>
      </c>
      <c r="F5" s="15">
        <v>4</v>
      </c>
      <c r="G5" s="15" t="s">
        <v>17</v>
      </c>
      <c r="H5" s="24" t="s">
        <v>18</v>
      </c>
      <c r="I5" s="33">
        <v>1</v>
      </c>
    </row>
    <row r="6" spans="1:9" x14ac:dyDescent="0.15">
      <c r="A6" s="41"/>
      <c r="B6" s="41"/>
      <c r="C6" s="40"/>
      <c r="D6" s="40"/>
      <c r="E6" s="14" t="s">
        <v>19</v>
      </c>
      <c r="F6" s="15">
        <v>3</v>
      </c>
      <c r="G6" s="15" t="s">
        <v>20</v>
      </c>
      <c r="H6" s="24" t="s">
        <v>21</v>
      </c>
      <c r="I6" s="33">
        <v>1</v>
      </c>
    </row>
    <row r="7" spans="1:9" x14ac:dyDescent="0.15">
      <c r="A7" s="41"/>
      <c r="B7" s="41"/>
      <c r="C7" s="39" t="s">
        <v>22</v>
      </c>
      <c r="D7" s="39">
        <v>4</v>
      </c>
      <c r="E7" s="14" t="s">
        <v>23</v>
      </c>
      <c r="F7" s="15">
        <v>2</v>
      </c>
      <c r="G7" s="15" t="s">
        <v>24</v>
      </c>
      <c r="H7" s="24" t="s">
        <v>25</v>
      </c>
      <c r="I7" s="33">
        <v>2</v>
      </c>
    </row>
    <row r="8" spans="1:9" x14ac:dyDescent="0.15">
      <c r="A8" s="41"/>
      <c r="B8" s="41"/>
      <c r="C8" s="41"/>
      <c r="D8" s="41"/>
      <c r="E8" s="14" t="s">
        <v>26</v>
      </c>
      <c r="F8" s="15">
        <v>2</v>
      </c>
      <c r="G8" s="15" t="s">
        <v>17</v>
      </c>
      <c r="H8" s="24" t="s">
        <v>27</v>
      </c>
      <c r="I8" s="33">
        <v>1</v>
      </c>
    </row>
    <row r="9" spans="1:9" ht="24" x14ac:dyDescent="0.15">
      <c r="A9" s="38" t="s">
        <v>28</v>
      </c>
      <c r="B9" s="38">
        <v>25</v>
      </c>
      <c r="C9" s="38" t="s">
        <v>29</v>
      </c>
      <c r="D9" s="38">
        <v>10</v>
      </c>
      <c r="E9" s="14" t="s">
        <v>30</v>
      </c>
      <c r="F9" s="15">
        <v>1</v>
      </c>
      <c r="G9" s="25">
        <v>1</v>
      </c>
      <c r="H9" s="26" t="s">
        <v>31</v>
      </c>
      <c r="I9" s="33">
        <v>1</v>
      </c>
    </row>
    <row r="10" spans="1:9" ht="36" x14ac:dyDescent="0.15">
      <c r="A10" s="38"/>
      <c r="B10" s="38"/>
      <c r="C10" s="38"/>
      <c r="D10" s="38"/>
      <c r="E10" s="14" t="s">
        <v>32</v>
      </c>
      <c r="F10" s="15">
        <v>2</v>
      </c>
      <c r="G10" s="15" t="s">
        <v>33</v>
      </c>
      <c r="H10" s="24" t="s">
        <v>34</v>
      </c>
      <c r="I10" s="33">
        <v>0</v>
      </c>
    </row>
    <row r="11" spans="1:9" x14ac:dyDescent="0.15">
      <c r="A11" s="38"/>
      <c r="B11" s="38"/>
      <c r="C11" s="38"/>
      <c r="D11" s="38"/>
      <c r="E11" s="14" t="s">
        <v>35</v>
      </c>
      <c r="F11" s="15">
        <v>2</v>
      </c>
      <c r="G11" s="15" t="s">
        <v>36</v>
      </c>
      <c r="H11" s="24" t="s">
        <v>37</v>
      </c>
      <c r="I11" s="33">
        <v>1</v>
      </c>
    </row>
    <row r="12" spans="1:9" x14ac:dyDescent="0.15">
      <c r="A12" s="38"/>
      <c r="B12" s="38"/>
      <c r="C12" s="38"/>
      <c r="D12" s="38"/>
      <c r="E12" s="14" t="s">
        <v>38</v>
      </c>
      <c r="F12" s="15">
        <v>2</v>
      </c>
      <c r="G12" s="15" t="s">
        <v>39</v>
      </c>
      <c r="H12" s="24" t="s">
        <v>40</v>
      </c>
      <c r="I12" s="33">
        <v>1</v>
      </c>
    </row>
    <row r="13" spans="1:9" x14ac:dyDescent="0.15">
      <c r="A13" s="38"/>
      <c r="B13" s="38"/>
      <c r="C13" s="38"/>
      <c r="D13" s="38"/>
      <c r="E13" s="14" t="s">
        <v>41</v>
      </c>
      <c r="F13" s="15">
        <v>3</v>
      </c>
      <c r="G13" s="15" t="s">
        <v>42</v>
      </c>
      <c r="H13" s="24" t="s">
        <v>42</v>
      </c>
      <c r="I13" s="33">
        <v>3</v>
      </c>
    </row>
    <row r="14" spans="1:9" x14ac:dyDescent="0.15">
      <c r="A14" s="38"/>
      <c r="B14" s="38"/>
      <c r="C14" s="38" t="s">
        <v>43</v>
      </c>
      <c r="D14" s="38">
        <v>15</v>
      </c>
      <c r="E14" s="14" t="s">
        <v>44</v>
      </c>
      <c r="F14" s="15">
        <v>5</v>
      </c>
      <c r="G14" s="15" t="s">
        <v>36</v>
      </c>
      <c r="H14" s="24" t="s">
        <v>36</v>
      </c>
      <c r="I14" s="33">
        <v>5</v>
      </c>
    </row>
    <row r="15" spans="1:9" ht="24" x14ac:dyDescent="0.15">
      <c r="A15" s="38"/>
      <c r="B15" s="38"/>
      <c r="C15" s="38"/>
      <c r="D15" s="38"/>
      <c r="E15" s="14" t="s">
        <v>45</v>
      </c>
      <c r="F15" s="15">
        <v>10</v>
      </c>
      <c r="G15" s="15" t="s">
        <v>39</v>
      </c>
      <c r="H15" s="24" t="s">
        <v>46</v>
      </c>
      <c r="I15" s="33">
        <v>8</v>
      </c>
    </row>
    <row r="16" spans="1:9" x14ac:dyDescent="0.15">
      <c r="A16" s="37" t="s">
        <v>47</v>
      </c>
      <c r="B16" s="36">
        <v>35</v>
      </c>
      <c r="C16" s="37" t="s">
        <v>48</v>
      </c>
      <c r="D16" s="36">
        <v>35</v>
      </c>
      <c r="E16" s="14" t="s">
        <v>49</v>
      </c>
      <c r="F16" s="15">
        <v>15</v>
      </c>
      <c r="G16" s="25">
        <v>1</v>
      </c>
      <c r="H16" s="26">
        <v>1</v>
      </c>
      <c r="I16" s="34">
        <v>15</v>
      </c>
    </row>
    <row r="17" spans="1:9" x14ac:dyDescent="0.15">
      <c r="A17" s="37"/>
      <c r="B17" s="37"/>
      <c r="C17" s="37"/>
      <c r="D17" s="37"/>
      <c r="E17" s="14" t="s">
        <v>50</v>
      </c>
      <c r="F17" s="15">
        <v>15</v>
      </c>
      <c r="G17" s="24" t="s">
        <v>51</v>
      </c>
      <c r="H17" s="24" t="s">
        <v>51</v>
      </c>
      <c r="I17" s="34">
        <v>15</v>
      </c>
    </row>
    <row r="18" spans="1:9" ht="24" x14ac:dyDescent="0.15">
      <c r="A18" s="37"/>
      <c r="B18" s="37"/>
      <c r="C18" s="37"/>
      <c r="D18" s="37"/>
      <c r="E18" s="14" t="s">
        <v>52</v>
      </c>
      <c r="F18" s="15">
        <v>5</v>
      </c>
      <c r="G18" s="24" t="s">
        <v>53</v>
      </c>
      <c r="H18" s="24" t="s">
        <v>54</v>
      </c>
      <c r="I18" s="34">
        <v>5</v>
      </c>
    </row>
    <row r="19" spans="1:9" ht="36" x14ac:dyDescent="0.15">
      <c r="A19" s="45" t="s">
        <v>55</v>
      </c>
      <c r="B19" s="47">
        <v>25</v>
      </c>
      <c r="C19" s="37" t="s">
        <v>56</v>
      </c>
      <c r="D19" s="36">
        <v>15</v>
      </c>
      <c r="E19" s="14" t="s">
        <v>57</v>
      </c>
      <c r="F19" s="18">
        <v>10</v>
      </c>
      <c r="G19" s="27" t="s">
        <v>58</v>
      </c>
      <c r="H19" s="27" t="s">
        <v>59</v>
      </c>
      <c r="I19" s="34">
        <v>10</v>
      </c>
    </row>
    <row r="20" spans="1:9" ht="36" x14ac:dyDescent="0.15">
      <c r="A20" s="46"/>
      <c r="B20" s="48"/>
      <c r="C20" s="37"/>
      <c r="D20" s="37"/>
      <c r="E20" s="19" t="s">
        <v>60</v>
      </c>
      <c r="F20" s="18">
        <v>5</v>
      </c>
      <c r="G20" s="27" t="s">
        <v>61</v>
      </c>
      <c r="H20" s="27" t="s">
        <v>62</v>
      </c>
      <c r="I20" s="34">
        <v>5</v>
      </c>
    </row>
    <row r="21" spans="1:9" ht="36" x14ac:dyDescent="0.15">
      <c r="A21" s="46"/>
      <c r="B21" s="48"/>
      <c r="C21" s="16" t="s">
        <v>63</v>
      </c>
      <c r="D21" s="17">
        <v>10</v>
      </c>
      <c r="E21" s="14" t="s">
        <v>64</v>
      </c>
      <c r="F21" s="15">
        <v>10</v>
      </c>
      <c r="G21" s="28" t="s">
        <v>33</v>
      </c>
      <c r="H21" s="26" t="s">
        <v>65</v>
      </c>
      <c r="I21" s="34">
        <v>9.77</v>
      </c>
    </row>
    <row r="22" spans="1:9" x14ac:dyDescent="0.15">
      <c r="A22" s="20" t="s">
        <v>66</v>
      </c>
      <c r="B22" s="29">
        <f>B3+B9+B16+B19+B21</f>
        <v>100</v>
      </c>
      <c r="C22" s="29"/>
      <c r="D22" s="29">
        <f t="shared" ref="D22:I22" si="0">SUM(D3:D21)</f>
        <v>100</v>
      </c>
      <c r="E22" s="30"/>
      <c r="F22" s="29">
        <f t="shared" si="0"/>
        <v>100</v>
      </c>
      <c r="G22" s="21"/>
      <c r="H22" s="31"/>
      <c r="I22" s="35">
        <f t="shared" si="0"/>
        <v>87.77</v>
      </c>
    </row>
    <row r="23" spans="1:9" s="22" customFormat="1" x14ac:dyDescent="0.15">
      <c r="A23" s="10"/>
      <c r="B23" s="10"/>
      <c r="C23" s="10"/>
      <c r="D23" s="10"/>
      <c r="E23" s="12"/>
      <c r="F23" s="10"/>
      <c r="G23" s="10"/>
      <c r="H23" s="23"/>
      <c r="I23" s="11"/>
    </row>
    <row r="24" spans="1:9" s="22" customFormat="1" x14ac:dyDescent="0.15">
      <c r="A24" s="10"/>
      <c r="B24" s="10"/>
      <c r="C24" s="10"/>
      <c r="D24" s="10"/>
      <c r="E24" s="12"/>
      <c r="F24" s="10"/>
      <c r="G24" s="10"/>
      <c r="H24" s="23"/>
      <c r="I24" s="11"/>
    </row>
    <row r="25" spans="1:9" s="22" customFormat="1" x14ac:dyDescent="0.15">
      <c r="A25" s="10"/>
      <c r="B25" s="10"/>
      <c r="C25" s="10"/>
      <c r="D25" s="10"/>
      <c r="E25" s="12"/>
      <c r="F25" s="10"/>
      <c r="G25" s="10"/>
      <c r="H25" s="23"/>
      <c r="I25" s="11"/>
    </row>
    <row r="26" spans="1:9" s="22" customFormat="1" x14ac:dyDescent="0.15">
      <c r="A26" s="10"/>
      <c r="B26" s="10"/>
      <c r="C26" s="10"/>
      <c r="D26" s="10"/>
      <c r="E26" s="12"/>
      <c r="F26" s="10"/>
      <c r="G26" s="10"/>
      <c r="H26" s="23"/>
      <c r="I26" s="11"/>
    </row>
    <row r="27" spans="1:9" s="22" customFormat="1" x14ac:dyDescent="0.15">
      <c r="A27" s="10"/>
      <c r="B27" s="10"/>
      <c r="C27" s="10"/>
      <c r="D27" s="10"/>
      <c r="E27" s="12"/>
      <c r="F27" s="10"/>
      <c r="G27" s="10"/>
      <c r="H27" s="23"/>
      <c r="I27" s="11"/>
    </row>
  </sheetData>
  <mergeCells count="23">
    <mergeCell ref="A1:I1"/>
    <mergeCell ref="A3:A8"/>
    <mergeCell ref="A9:A15"/>
    <mergeCell ref="A16:A18"/>
    <mergeCell ref="A19:A21"/>
    <mergeCell ref="B3:B8"/>
    <mergeCell ref="B9:B15"/>
    <mergeCell ref="B16:B18"/>
    <mergeCell ref="B19:B21"/>
    <mergeCell ref="C3:C4"/>
    <mergeCell ref="C5:C6"/>
    <mergeCell ref="C7:C8"/>
    <mergeCell ref="C9:C13"/>
    <mergeCell ref="C14:C15"/>
    <mergeCell ref="C16:C18"/>
    <mergeCell ref="C19:C20"/>
    <mergeCell ref="D16:D18"/>
    <mergeCell ref="D19:D20"/>
    <mergeCell ref="D3:D4"/>
    <mergeCell ref="D5:D6"/>
    <mergeCell ref="D7:D8"/>
    <mergeCell ref="D9:D13"/>
    <mergeCell ref="D14:D15"/>
  </mergeCells>
  <phoneticPr fontId="13" type="noConversion"/>
  <printOptions horizontalCentered="1" verticalCentered="1"/>
  <pageMargins left="0.51181102362204722" right="0.70866141732283472" top="0.74803149606299213" bottom="0.74803149606299213" header="0.31496062992125984" footer="0.31496062992125984"/>
  <pageSetup paperSize="9" scale="83" fitToHeight="0" orientation="landscape" r:id="rId1"/>
  <headerFooter>
    <oddHeader>&amp;L附件1：</oddHead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workbookViewId="0">
      <selection activeCell="A10" sqref="A10"/>
    </sheetView>
  </sheetViews>
  <sheetFormatPr defaultColWidth="9" defaultRowHeight="13.5" x14ac:dyDescent="0.15"/>
  <cols>
    <col min="1" max="1" width="15.375" customWidth="1"/>
    <col min="2" max="2" width="16.5" style="6" customWidth="1"/>
    <col min="3" max="3" width="21.625" style="6" customWidth="1"/>
    <col min="4" max="4" width="15.625" style="6" customWidth="1"/>
    <col min="5" max="5" width="19.75" style="6" customWidth="1"/>
    <col min="7" max="7" width="18.125" customWidth="1"/>
  </cols>
  <sheetData>
    <row r="2" spans="1:7" x14ac:dyDescent="0.15">
      <c r="A2" s="7" t="s">
        <v>67</v>
      </c>
      <c r="B2" s="6">
        <v>6624538.7000000002</v>
      </c>
      <c r="C2" s="6">
        <v>4552000</v>
      </c>
      <c r="D2" s="6">
        <v>2210531.0699999998</v>
      </c>
      <c r="E2" s="6">
        <v>27631638.379999999</v>
      </c>
      <c r="G2">
        <f>6703000-6531000</f>
        <v>172000</v>
      </c>
    </row>
    <row r="3" spans="1:7" x14ac:dyDescent="0.15">
      <c r="A3" s="7" t="s">
        <v>68</v>
      </c>
      <c r="B3" s="6">
        <v>9522751.7799999993</v>
      </c>
      <c r="C3" s="6">
        <v>172000</v>
      </c>
      <c r="D3" s="6">
        <v>2470000</v>
      </c>
      <c r="E3" s="6">
        <f>E2*8%</f>
        <v>2210531.0704000001</v>
      </c>
    </row>
    <row r="4" spans="1:7" x14ac:dyDescent="0.15">
      <c r="A4" t="s">
        <v>69</v>
      </c>
      <c r="B4" s="6">
        <v>9596000</v>
      </c>
      <c r="C4" s="6">
        <v>6900</v>
      </c>
      <c r="D4" s="6">
        <v>6531000</v>
      </c>
    </row>
    <row r="5" spans="1:7" x14ac:dyDescent="0.15">
      <c r="A5" t="e">
        <f>DATEDIF(A2,A3,"D")</f>
        <v>#VALUE!</v>
      </c>
      <c r="C5" s="6">
        <v>37438.720000000001</v>
      </c>
      <c r="D5" s="6">
        <v>4552000</v>
      </c>
    </row>
    <row r="6" spans="1:7" x14ac:dyDescent="0.15">
      <c r="C6" s="6">
        <v>2544561.2799999998</v>
      </c>
      <c r="D6" s="6">
        <v>37438.720000000001</v>
      </c>
      <c r="E6" s="6">
        <f>E2*80%</f>
        <v>22105310.704</v>
      </c>
    </row>
    <row r="7" spans="1:7" x14ac:dyDescent="0.15">
      <c r="A7" t="e">
        <f>A5/30</f>
        <v>#VALUE!</v>
      </c>
      <c r="B7" s="6">
        <f>SUM(B2:B6)</f>
        <v>25743290.48</v>
      </c>
      <c r="C7" s="6">
        <v>172000</v>
      </c>
      <c r="D7" s="6">
        <v>2544561.2799999998</v>
      </c>
    </row>
    <row r="8" spans="1:7" x14ac:dyDescent="0.15">
      <c r="C8" s="6">
        <v>91560</v>
      </c>
      <c r="D8" s="6">
        <v>1428000</v>
      </c>
    </row>
    <row r="9" spans="1:7" x14ac:dyDescent="0.15">
      <c r="B9" s="8">
        <f>2458.11*10000</f>
        <v>24581100</v>
      </c>
      <c r="C9" s="6">
        <v>1428000</v>
      </c>
      <c r="G9">
        <f>(100%*34+80%*14+60%*2)/50</f>
        <v>0.92800000000000005</v>
      </c>
    </row>
    <row r="10" spans="1:7" x14ac:dyDescent="0.15">
      <c r="B10" s="8"/>
      <c r="C10" s="6">
        <v>39200</v>
      </c>
    </row>
    <row r="11" spans="1:7" x14ac:dyDescent="0.15">
      <c r="B11" s="8"/>
      <c r="C11" s="6">
        <v>58800</v>
      </c>
    </row>
    <row r="12" spans="1:7" x14ac:dyDescent="0.15">
      <c r="B12" s="8">
        <f>B7-B9</f>
        <v>1162190.48</v>
      </c>
      <c r="C12" s="6">
        <v>117600</v>
      </c>
      <c r="G12">
        <f>10*(92.8%/95%)</f>
        <v>9.7684210526315791</v>
      </c>
    </row>
    <row r="13" spans="1:7" x14ac:dyDescent="0.15">
      <c r="C13" s="6">
        <v>176400</v>
      </c>
    </row>
    <row r="14" spans="1:7" x14ac:dyDescent="0.15">
      <c r="C14" s="6">
        <v>13291.78</v>
      </c>
    </row>
    <row r="15" spans="1:7" x14ac:dyDescent="0.15">
      <c r="B15" s="6">
        <v>30900000</v>
      </c>
      <c r="C15" s="6">
        <v>39200</v>
      </c>
    </row>
    <row r="16" spans="1:7" x14ac:dyDescent="0.15">
      <c r="C16" s="6">
        <v>58800</v>
      </c>
    </row>
    <row r="17" spans="2:5" x14ac:dyDescent="0.15">
      <c r="B17" s="9">
        <f>B7/B15</f>
        <v>0.83311619676375404</v>
      </c>
      <c r="C17" s="6">
        <v>15000</v>
      </c>
    </row>
    <row r="18" spans="2:5" x14ac:dyDescent="0.15">
      <c r="C18" s="6">
        <f>SUM(C2:C17)</f>
        <v>9522751.7799999993</v>
      </c>
      <c r="D18" s="6">
        <f>SUM(D2:D17)</f>
        <v>19773531.07</v>
      </c>
      <c r="E18" s="6">
        <f>E6-D18</f>
        <v>2331779.6340000001</v>
      </c>
    </row>
    <row r="20" spans="2:5" x14ac:dyDescent="0.15">
      <c r="B20" s="6">
        <v>46300000</v>
      </c>
      <c r="D20" s="9">
        <f>D18/E2</f>
        <v>0.71561196618410605</v>
      </c>
    </row>
    <row r="22" spans="2:5" x14ac:dyDescent="0.15">
      <c r="B22" s="9">
        <f>B15/B20</f>
        <v>0.66738660907127401</v>
      </c>
    </row>
  </sheetData>
  <phoneticPr fontId="13"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3"/>
  <sheetViews>
    <sheetView workbookViewId="0">
      <selection activeCell="A2" sqref="A2:E13"/>
    </sheetView>
  </sheetViews>
  <sheetFormatPr defaultColWidth="9" defaultRowHeight="13.5" x14ac:dyDescent="0.15"/>
  <cols>
    <col min="1" max="2" width="7.625" customWidth="1"/>
    <col min="3" max="3" width="4.875" customWidth="1"/>
    <col min="4" max="4" width="5.75" customWidth="1"/>
    <col min="5" max="5" width="7.5" customWidth="1"/>
  </cols>
  <sheetData>
    <row r="2" spans="1:5" x14ac:dyDescent="0.15">
      <c r="A2" s="1" t="s">
        <v>70</v>
      </c>
      <c r="B2" s="1" t="s">
        <v>71</v>
      </c>
      <c r="C2" s="2" t="s">
        <v>72</v>
      </c>
      <c r="D2" s="2" t="s">
        <v>8</v>
      </c>
      <c r="E2" s="2" t="s">
        <v>73</v>
      </c>
    </row>
    <row r="3" spans="1:5" x14ac:dyDescent="0.15">
      <c r="A3" s="49" t="s">
        <v>9</v>
      </c>
      <c r="B3" s="3" t="s">
        <v>10</v>
      </c>
      <c r="C3" s="2">
        <v>4</v>
      </c>
      <c r="D3" s="2">
        <v>4</v>
      </c>
      <c r="E3" s="4">
        <f>D3/C3</f>
        <v>1</v>
      </c>
    </row>
    <row r="4" spans="1:5" x14ac:dyDescent="0.15">
      <c r="A4" s="49"/>
      <c r="B4" s="3" t="s">
        <v>15</v>
      </c>
      <c r="C4" s="2">
        <v>7</v>
      </c>
      <c r="D4" s="2">
        <v>2</v>
      </c>
      <c r="E4" s="4">
        <f t="shared" ref="E4:E13" si="0">D4/C4</f>
        <v>0.28571428571428598</v>
      </c>
    </row>
    <row r="5" spans="1:5" x14ac:dyDescent="0.15">
      <c r="A5" s="49"/>
      <c r="B5" s="3" t="s">
        <v>22</v>
      </c>
      <c r="C5" s="2">
        <v>4</v>
      </c>
      <c r="D5" s="2">
        <v>3</v>
      </c>
      <c r="E5" s="4">
        <f t="shared" si="0"/>
        <v>0.75</v>
      </c>
    </row>
    <row r="6" spans="1:5" x14ac:dyDescent="0.15">
      <c r="A6" s="49" t="s">
        <v>28</v>
      </c>
      <c r="B6" s="3" t="s">
        <v>29</v>
      </c>
      <c r="C6" s="2">
        <v>10</v>
      </c>
      <c r="D6" s="2">
        <v>6</v>
      </c>
      <c r="E6" s="4">
        <f t="shared" si="0"/>
        <v>0.6</v>
      </c>
    </row>
    <row r="7" spans="1:5" x14ac:dyDescent="0.15">
      <c r="A7" s="49"/>
      <c r="B7" s="3" t="s">
        <v>43</v>
      </c>
      <c r="C7" s="2">
        <v>15</v>
      </c>
      <c r="D7" s="2">
        <v>13</v>
      </c>
      <c r="E7" s="4">
        <f t="shared" si="0"/>
        <v>0.86666666666666703</v>
      </c>
    </row>
    <row r="8" spans="1:5" x14ac:dyDescent="0.15">
      <c r="A8" s="49" t="s">
        <v>47</v>
      </c>
      <c r="B8" s="3" t="s">
        <v>74</v>
      </c>
      <c r="C8" s="2">
        <v>15</v>
      </c>
      <c r="D8" s="2">
        <v>15</v>
      </c>
      <c r="E8" s="4">
        <f t="shared" si="0"/>
        <v>1</v>
      </c>
    </row>
    <row r="9" spans="1:5" x14ac:dyDescent="0.15">
      <c r="A9" s="49"/>
      <c r="B9" s="3" t="s">
        <v>75</v>
      </c>
      <c r="C9" s="2">
        <v>15</v>
      </c>
      <c r="D9" s="2">
        <v>15</v>
      </c>
      <c r="E9" s="4">
        <f t="shared" si="0"/>
        <v>1</v>
      </c>
    </row>
    <row r="10" spans="1:5" x14ac:dyDescent="0.15">
      <c r="A10" s="49"/>
      <c r="B10" s="5" t="s">
        <v>76</v>
      </c>
      <c r="C10" s="2">
        <v>5</v>
      </c>
      <c r="D10" s="2">
        <v>5</v>
      </c>
      <c r="E10" s="4">
        <f t="shared" si="0"/>
        <v>1</v>
      </c>
    </row>
    <row r="11" spans="1:5" x14ac:dyDescent="0.15">
      <c r="A11" s="49" t="s">
        <v>55</v>
      </c>
      <c r="B11" s="3" t="s">
        <v>56</v>
      </c>
      <c r="C11" s="2">
        <v>15</v>
      </c>
      <c r="D11" s="2">
        <v>15</v>
      </c>
      <c r="E11" s="4">
        <f t="shared" si="0"/>
        <v>1</v>
      </c>
    </row>
    <row r="12" spans="1:5" x14ac:dyDescent="0.15">
      <c r="A12" s="49"/>
      <c r="B12" s="3" t="s">
        <v>63</v>
      </c>
      <c r="C12" s="2">
        <v>10</v>
      </c>
      <c r="D12" s="2">
        <v>9.77</v>
      </c>
      <c r="E12" s="4">
        <f t="shared" si="0"/>
        <v>0.97699999999999998</v>
      </c>
    </row>
    <row r="13" spans="1:5" x14ac:dyDescent="0.15">
      <c r="A13" s="5" t="s">
        <v>66</v>
      </c>
      <c r="B13" s="5"/>
      <c r="C13" s="2">
        <f>SUM(C3:C12)</f>
        <v>100</v>
      </c>
      <c r="D13" s="2">
        <f>SUM(D3:D12)</f>
        <v>87.77</v>
      </c>
      <c r="E13" s="4">
        <f t="shared" si="0"/>
        <v>0.87770000000000004</v>
      </c>
    </row>
  </sheetData>
  <mergeCells count="4">
    <mergeCell ref="A3:A5"/>
    <mergeCell ref="A6:A7"/>
    <mergeCell ref="A8:A10"/>
    <mergeCell ref="A11:A12"/>
  </mergeCells>
  <phoneticPr fontId="13"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评价表</vt:lpstr>
      <vt:lpstr>Sheet3</vt:lpstr>
      <vt:lpstr>Sheet1</vt:lpstr>
      <vt:lpstr>评价表!Print_Titles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robin</dc:creator>
  <cp:lastModifiedBy>user</cp:lastModifiedBy>
  <cp:lastPrinted>2022-09-27T07:51:15Z</cp:lastPrinted>
  <dcterms:created xsi:type="dcterms:W3CDTF">2021-10-10T12:22:00Z</dcterms:created>
  <dcterms:modified xsi:type="dcterms:W3CDTF">2022-09-27T08:24:51Z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86CDD62BEAA94728AA3160FBEBB98330</vt:lpwstr>
  </property>
  <property fmtid="{D5CDD505-2E9C-101B-9397-08002B2CF9AE}" pid="3" name="KSOProductBuildVer">
    <vt:lpwstr>2052-11.8.2.8053</vt:lpwstr>
  </property>
</Properties>
</file>